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gredients" sheetId="1" r:id="rId4"/>
    <sheet state="visible" name="Bakers cost" sheetId="2" r:id="rId5"/>
    <sheet state="visible" name="Service" sheetId="3" r:id="rId6"/>
    <sheet state="visible" name="Distribution" sheetId="4" r:id="rId7"/>
    <sheet state="visible" name="Total costing" sheetId="5" r:id="rId8"/>
    <sheet state="visible" name="Oven rent" sheetId="6" r:id="rId9"/>
  </sheets>
  <definedNames/>
  <calcPr/>
</workbook>
</file>

<file path=xl/sharedStrings.xml><?xml version="1.0" encoding="utf-8"?>
<sst xmlns="http://schemas.openxmlformats.org/spreadsheetml/2006/main" count="80" uniqueCount="75">
  <si>
    <t>Ingredient</t>
  </si>
  <si>
    <t>Purchase price ($'s)</t>
  </si>
  <si>
    <t>Sold quantity (grams)</t>
  </si>
  <si>
    <t>Weight used (grams)</t>
  </si>
  <si>
    <t>Ingredient cost</t>
  </si>
  <si>
    <t>Bread flour</t>
  </si>
  <si>
    <t>Salt</t>
  </si>
  <si>
    <t>Yeast</t>
  </si>
  <si>
    <t>Butter</t>
  </si>
  <si>
    <t>Dusting flour</t>
  </si>
  <si>
    <t>Batch cost</t>
  </si>
  <si>
    <t>Batch size</t>
  </si>
  <si>
    <t>Product cost</t>
  </si>
  <si>
    <t>Weighing</t>
  </si>
  <si>
    <t>Mixing</t>
  </si>
  <si>
    <t>Stretch and fold</t>
  </si>
  <si>
    <t>​Dividing</t>
  </si>
  <si>
    <t>Shaping</t>
  </si>
  <si>
    <t>Cuting &amp; Baking</t>
  </si>
  <si>
    <t>Cleaning</t>
  </si>
  <si>
    <t>Total production time</t>
  </si>
  <si>
    <t>Bakers rate per minute</t>
  </si>
  <si>
    <t>Bakers wage</t>
  </si>
  <si>
    <t>£12 per hour</t>
  </si>
  <si>
    <t>12 / 60 =</t>
  </si>
  <si>
    <t>20 * 0.2 =</t>
  </si>
  <si>
    <t>Cost per bread</t>
  </si>
  <si>
    <t>Servers wage</t>
  </si>
  <si>
    <t>$10</t>
  </si>
  <si>
    <t>10 / 60 =</t>
  </si>
  <si>
    <t>Time serving customer:</t>
  </si>
  <si>
    <t>Cost of service:</t>
  </si>
  <si>
    <t>Packaging</t>
  </si>
  <si>
    <t>Transaction cost</t>
  </si>
  <si>
    <t>Drivers rate per hour</t>
  </si>
  <si>
    <t>Time for deliveries</t>
  </si>
  <si>
    <t>Drivers cost</t>
  </si>
  <si>
    <t>Mileage rate</t>
  </si>
  <si>
    <t>Daily distance</t>
  </si>
  <si>
    <t>Mileage cost</t>
  </si>
  <si>
    <t>Delivery cost per day</t>
  </si>
  <si>
    <t>Total drops</t>
  </si>
  <si>
    <t>Delivery cost per loaf</t>
  </si>
  <si>
    <t>Average order volume</t>
  </si>
  <si>
    <t>Uplift if not charging a delivery fee</t>
  </si>
  <si>
    <t>Direct costs:</t>
  </si>
  <si>
    <t>Ingredients</t>
  </si>
  <si>
    <t>Baker</t>
  </si>
  <si>
    <t>Service</t>
  </si>
  <si>
    <t>Distribution</t>
  </si>
  <si>
    <t>Oven</t>
  </si>
  <si>
    <t>Cost of sales</t>
  </si>
  <si>
    <t>Monthly fixed costs:</t>
  </si>
  <si>
    <t>Rent</t>
  </si>
  <si>
    <t>Business rates</t>
  </si>
  <si>
    <t>Utilities</t>
  </si>
  <si>
    <t>Equipment</t>
  </si>
  <si>
    <t>Insurance</t>
  </si>
  <si>
    <t>Cleaning &amp; sundries</t>
  </si>
  <si>
    <t>Finance</t>
  </si>
  <si>
    <t>Total fixed costs:</t>
  </si>
  <si>
    <t>Estimated production quantity</t>
  </si>
  <si>
    <t>Average fixed costs per bread</t>
  </si>
  <si>
    <t>Total costs</t>
  </si>
  <si>
    <t>70 % profit</t>
  </si>
  <si>
    <t>Selling price</t>
  </si>
  <si>
    <t>oven rent</t>
  </si>
  <si>
    <t>Electricity cost per day =</t>
  </si>
  <si>
    <t xml:space="preserve">Hours oven in use = </t>
  </si>
  <si>
    <t>Cost per hour =</t>
  </si>
  <si>
    <t xml:space="preserve">Cost per minute = </t>
  </si>
  <si>
    <t xml:space="preserve">Minutes baked </t>
  </si>
  <si>
    <t>Oven cost for batch</t>
  </si>
  <si>
    <t>Oven capacity</t>
  </si>
  <si>
    <t>Cost of baking a loaf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</si>
</sst>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b/>
      <color theme="1"/>
      <name val="Arial"/>
    </font>
    <font>
      <b/>
      <color theme="1"/>
      <name val="Arial"/>
      <scheme val="minor"/>
    </font>
    <font>
      <color theme="1"/>
      <name val="Arial"/>
    </font>
    <font>
      <color theme="1"/>
      <name val="Arial"/>
      <scheme val="minor"/>
    </font>
    <font>
      <sz val="10.0"/>
      <color rgb="FF4F4343"/>
      <name val="Arial"/>
    </font>
    <font>
      <sz val="10.0"/>
      <color theme="1"/>
      <name val="Arial"/>
    </font>
    <font>
      <sz val="14.0"/>
      <color rgb="FF4F4343"/>
      <name val="Helvetica Neue"/>
    </font>
    <font>
      <sz val="14.0"/>
      <color rgb="FF4F4343"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2" fontId="2" numFmtId="0" xfId="0" applyFill="1" applyFont="1"/>
    <xf borderId="0" fillId="0" fontId="2" numFmtId="0" xfId="0" applyFont="1"/>
    <xf borderId="0" fillId="0" fontId="3" numFmtId="0" xfId="0" applyFont="1"/>
    <xf borderId="0" fillId="0" fontId="3" numFmtId="2" xfId="0" applyFont="1" applyNumberFormat="1"/>
    <xf borderId="0" fillId="0" fontId="3" numFmtId="0" xfId="0" applyAlignment="1" applyFont="1">
      <alignment readingOrder="0"/>
    </xf>
    <xf borderId="1" fillId="2" fontId="3" numFmtId="2" xfId="0" applyBorder="1" applyFont="1" applyNumberFormat="1"/>
    <xf borderId="2" fillId="2" fontId="3" numFmtId="2" xfId="0" applyBorder="1" applyFont="1" applyNumberFormat="1"/>
    <xf borderId="2" fillId="2" fontId="4" numFmtId="0" xfId="0" applyBorder="1" applyFont="1"/>
    <xf borderId="2" fillId="2" fontId="1" numFmtId="2" xfId="0" applyBorder="1" applyFont="1" applyNumberFormat="1"/>
    <xf borderId="0" fillId="0" fontId="4" numFmtId="0" xfId="0" applyAlignment="1" applyFont="1">
      <alignment readingOrder="0"/>
    </xf>
    <xf borderId="2" fillId="0" fontId="4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2" fillId="0" fontId="2" numFmtId="2" xfId="0" applyBorder="1" applyFont="1" applyNumberFormat="1"/>
    <xf borderId="3" fillId="0" fontId="2" numFmtId="2" xfId="0" applyBorder="1" applyFont="1" applyNumberFormat="1"/>
    <xf borderId="0" fillId="3" fontId="5" numFmtId="0" xfId="0" applyFill="1" applyFont="1"/>
    <xf borderId="0" fillId="0" fontId="6" numFmtId="0" xfId="0" applyFont="1"/>
    <xf borderId="0" fillId="3" fontId="7" numFmtId="0" xfId="0" applyFont="1"/>
    <xf borderId="0" fillId="2" fontId="4" numFmtId="0" xfId="0" applyFont="1"/>
    <xf borderId="0" fillId="2" fontId="3" numFmtId="0" xfId="0" applyFont="1"/>
    <xf borderId="0" fillId="3" fontId="8" numFmtId="0" xfId="0" applyFont="1"/>
    <xf borderId="0" fillId="3" fontId="9" numFmtId="0" xfId="0" applyAlignment="1" applyFont="1">
      <alignment horizontal="left"/>
    </xf>
    <xf borderId="0" fillId="2" fontId="3" numFmtId="2" xfId="0" applyFont="1" applyNumberFormat="1"/>
    <xf borderId="0" fillId="3" fontId="9" numFmtId="0" xfId="0" applyAlignment="1" applyFont="1">
      <alignment horizontal="left" readingOrder="0"/>
    </xf>
    <xf borderId="0" fillId="0" fontId="3" numFmtId="2" xfId="0" applyAlignment="1" applyFont="1" applyNumberFormat="1">
      <alignment readingOrder="0"/>
    </xf>
    <xf borderId="0" fillId="3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4" numFmtId="0" xfId="0" applyFont="1"/>
    <xf borderId="0" fillId="0" fontId="4" numFmtId="2" xfId="0" applyFont="1" applyNumberFormat="1"/>
    <xf borderId="0" fillId="0" fontId="2" numFmtId="0" xfId="0" applyFont="1"/>
    <xf borderId="0" fillId="0" fontId="1" numFmtId="2" xfId="0" applyFont="1" applyNumberFormat="1"/>
    <xf borderId="0" fillId="2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18.38"/>
    <col customWidth="1" min="3" max="3" width="22.25"/>
    <col customWidth="1" min="4" max="4" width="19.13"/>
    <col customWidth="1" min="5" max="25" width="14.38"/>
  </cols>
  <sheetData>
    <row r="1" ht="15.75" customHeight="1"/>
    <row r="2" ht="15.75" customHeight="1"/>
    <row r="3" ht="15.75" customHeight="1">
      <c r="A3" s="1" t="s">
        <v>0</v>
      </c>
      <c r="B3" s="2" t="s">
        <v>1</v>
      </c>
      <c r="C3" s="1" t="s">
        <v>2</v>
      </c>
      <c r="D3" s="1" t="s">
        <v>3</v>
      </c>
      <c r="E3" s="3" t="s">
        <v>4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5.75" customHeight="1">
      <c r="A4" s="5" t="s">
        <v>5</v>
      </c>
      <c r="B4" s="6">
        <v>10.0</v>
      </c>
      <c r="C4" s="5">
        <v>16000.0</v>
      </c>
      <c r="D4" s="7">
        <v>12000.0</v>
      </c>
      <c r="E4" s="8">
        <f t="shared" ref="E4:E8" si="1">(B4/C4)*D4</f>
        <v>7.5</v>
      </c>
    </row>
    <row r="5" ht="15.75" customHeight="1">
      <c r="A5" s="5" t="s">
        <v>6</v>
      </c>
      <c r="B5" s="6">
        <v>0.89</v>
      </c>
      <c r="C5" s="5">
        <v>200.0</v>
      </c>
      <c r="D5" s="7">
        <v>240.0</v>
      </c>
      <c r="E5" s="9">
        <f t="shared" si="1"/>
        <v>1.068</v>
      </c>
    </row>
    <row r="6" ht="15.75" customHeight="1">
      <c r="A6" s="5" t="s">
        <v>7</v>
      </c>
      <c r="B6" s="6">
        <v>1.55</v>
      </c>
      <c r="C6" s="5">
        <v>800.0</v>
      </c>
      <c r="D6" s="7">
        <v>264.0</v>
      </c>
      <c r="E6" s="9">
        <f t="shared" si="1"/>
        <v>0.5115</v>
      </c>
    </row>
    <row r="7" ht="15.75" customHeight="1">
      <c r="A7" s="5" t="s">
        <v>8</v>
      </c>
      <c r="B7" s="6">
        <v>1.49</v>
      </c>
      <c r="C7" s="5">
        <v>250.0</v>
      </c>
      <c r="D7" s="7">
        <v>720.0</v>
      </c>
      <c r="E7" s="9">
        <f t="shared" si="1"/>
        <v>4.2912</v>
      </c>
    </row>
    <row r="8" ht="15.75" customHeight="1">
      <c r="A8" s="5" t="s">
        <v>9</v>
      </c>
      <c r="B8" s="6">
        <v>10.0</v>
      </c>
      <c r="C8" s="5">
        <v>16000.0</v>
      </c>
      <c r="D8" s="7">
        <v>200.0</v>
      </c>
      <c r="E8" s="9">
        <f t="shared" si="1"/>
        <v>0.125</v>
      </c>
    </row>
    <row r="9" ht="15.75" customHeight="1">
      <c r="A9" s="5"/>
      <c r="D9" s="5"/>
      <c r="E9" s="10"/>
    </row>
    <row r="10" ht="15.75" customHeight="1">
      <c r="A10" s="2" t="s">
        <v>10</v>
      </c>
      <c r="B10" s="4"/>
      <c r="C10" s="4"/>
      <c r="D10" s="1"/>
      <c r="E10" s="11">
        <f>sum(E4:E8)</f>
        <v>13.4957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5.75" customHeight="1">
      <c r="A11" s="12" t="s">
        <v>11</v>
      </c>
      <c r="E11" s="13">
        <v>24.0</v>
      </c>
    </row>
    <row r="12" ht="15.75" customHeight="1">
      <c r="A12" s="14"/>
      <c r="E12" s="15"/>
    </row>
    <row r="13" ht="15.75" customHeight="1">
      <c r="A13" s="14" t="s">
        <v>12</v>
      </c>
      <c r="E13" s="16">
        <f>E10/E11</f>
        <v>0.5623208333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14.38"/>
  </cols>
  <sheetData>
    <row r="1" ht="15.75" customHeight="1"/>
    <row r="2" ht="15.75" customHeight="1">
      <c r="B2" s="17" t="s">
        <v>13</v>
      </c>
      <c r="C2" s="18">
        <v>3.0</v>
      </c>
      <c r="D2" s="18"/>
    </row>
    <row r="3" ht="15.75" customHeight="1">
      <c r="B3" s="17" t="s">
        <v>14</v>
      </c>
      <c r="C3" s="18">
        <v>4.0</v>
      </c>
      <c r="D3" s="18"/>
    </row>
    <row r="4" ht="15.75" customHeight="1">
      <c r="B4" s="17" t="s">
        <v>15</v>
      </c>
      <c r="C4" s="18">
        <v>1.0</v>
      </c>
      <c r="D4" s="18"/>
    </row>
    <row r="5" ht="15.75" customHeight="1">
      <c r="B5" s="17" t="s">
        <v>16</v>
      </c>
      <c r="C5" s="18">
        <v>4.0</v>
      </c>
      <c r="D5" s="18"/>
    </row>
    <row r="6" ht="15.75" customHeight="1">
      <c r="B6" s="17" t="s">
        <v>17</v>
      </c>
      <c r="C6" s="18">
        <v>3.0</v>
      </c>
      <c r="D6" s="18"/>
    </row>
    <row r="7" ht="15.75" customHeight="1">
      <c r="B7" s="17" t="s">
        <v>18</v>
      </c>
      <c r="C7" s="18">
        <v>3.0</v>
      </c>
      <c r="D7" s="18"/>
    </row>
    <row r="8" ht="15.75" customHeight="1">
      <c r="B8" s="17" t="s">
        <v>19</v>
      </c>
      <c r="C8" s="18">
        <v>2.0</v>
      </c>
      <c r="D8" s="18"/>
    </row>
    <row r="9" ht="15.75" customHeight="1">
      <c r="B9" s="19"/>
    </row>
    <row r="10" ht="15.75" customHeight="1">
      <c r="B10" s="20" t="s">
        <v>20</v>
      </c>
      <c r="C10" s="21">
        <f>sum(C2:C8)</f>
        <v>20</v>
      </c>
    </row>
    <row r="11" ht="15.75" customHeight="1">
      <c r="B11" s="19"/>
    </row>
    <row r="12" ht="15.75" customHeight="1">
      <c r="B12" s="19"/>
    </row>
    <row r="13" ht="15.75" customHeight="1">
      <c r="B13" s="22" t="s">
        <v>21</v>
      </c>
    </row>
    <row r="14" ht="15.75" customHeight="1">
      <c r="B14" s="5" t="s">
        <v>22</v>
      </c>
      <c r="C14" s="23" t="s">
        <v>23</v>
      </c>
    </row>
    <row r="15" ht="15.75" customHeight="1"/>
    <row r="16" ht="15.75" customHeight="1">
      <c r="B16" s="5" t="s">
        <v>24</v>
      </c>
      <c r="C16" s="6">
        <f>12/60</f>
        <v>0.2</v>
      </c>
    </row>
    <row r="17" ht="15.75" customHeight="1"/>
    <row r="18" ht="15.75" customHeight="1">
      <c r="B18" s="5" t="s">
        <v>25</v>
      </c>
      <c r="C18" s="5">
        <f>C16*C10</f>
        <v>4</v>
      </c>
      <c r="D18" s="6"/>
    </row>
    <row r="19" ht="15.75" customHeight="1"/>
    <row r="20" ht="15.75" customHeight="1">
      <c r="B20" s="5" t="s">
        <v>11</v>
      </c>
      <c r="C20" s="5">
        <v>24.0</v>
      </c>
    </row>
    <row r="21" ht="15.75" customHeight="1"/>
    <row r="22" ht="15.75" customHeight="1">
      <c r="B22" s="20" t="s">
        <v>26</v>
      </c>
      <c r="C22" s="24">
        <f>C18/C20</f>
        <v>0.1666666667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25.5"/>
    <col customWidth="1" min="3" max="26" width="14.38"/>
  </cols>
  <sheetData>
    <row r="1" ht="15.75" customHeight="1">
      <c r="B1" s="19"/>
    </row>
    <row r="2" ht="15.75" customHeight="1">
      <c r="B2" s="22" t="s">
        <v>21</v>
      </c>
    </row>
    <row r="3" ht="15.75" customHeight="1">
      <c r="B3" s="7" t="s">
        <v>27</v>
      </c>
      <c r="C3" s="25" t="s">
        <v>28</v>
      </c>
    </row>
    <row r="4" ht="15.75" customHeight="1"/>
    <row r="5" ht="15.75" customHeight="1">
      <c r="B5" s="7" t="s">
        <v>29</v>
      </c>
      <c r="C5" s="26">
        <v>0.16</v>
      </c>
    </row>
    <row r="6" ht="15.75" customHeight="1">
      <c r="B6" s="27" t="s">
        <v>30</v>
      </c>
      <c r="C6" s="28">
        <v>1.5</v>
      </c>
    </row>
    <row r="7" ht="15.75" customHeight="1">
      <c r="B7" s="7" t="s">
        <v>31</v>
      </c>
      <c r="C7" s="6">
        <f>C6*C5</f>
        <v>0.24</v>
      </c>
      <c r="D7" s="6"/>
    </row>
    <row r="8" ht="15.75" customHeight="1">
      <c r="B8" s="7" t="s">
        <v>32</v>
      </c>
      <c r="C8" s="7">
        <v>0.0</v>
      </c>
    </row>
    <row r="9" ht="15.75" customHeight="1">
      <c r="B9" s="12" t="s">
        <v>33</v>
      </c>
      <c r="C9" s="12">
        <v>0.05</v>
      </c>
    </row>
    <row r="10" ht="15.75" customHeight="1">
      <c r="B10" s="20" t="s">
        <v>26</v>
      </c>
      <c r="C10" s="24">
        <f>sum(C7:C9)</f>
        <v>0.29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25.5"/>
    <col customWidth="1" min="3" max="26" width="14.38"/>
  </cols>
  <sheetData>
    <row r="1" ht="15.75" customHeight="1">
      <c r="B1" s="19"/>
    </row>
    <row r="2" ht="15.75" customHeight="1">
      <c r="B2" s="22" t="s">
        <v>21</v>
      </c>
    </row>
    <row r="3" ht="15.75" customHeight="1">
      <c r="B3" s="7" t="s">
        <v>34</v>
      </c>
      <c r="C3" s="25">
        <v>12.0</v>
      </c>
    </row>
    <row r="4" ht="15.75" customHeight="1">
      <c r="B4" s="27" t="s">
        <v>35</v>
      </c>
      <c r="C4" s="28">
        <v>2.0</v>
      </c>
    </row>
    <row r="5" ht="15.75" customHeight="1">
      <c r="B5" s="7" t="s">
        <v>36</v>
      </c>
      <c r="C5" s="6">
        <f>C4*C3</f>
        <v>24</v>
      </c>
      <c r="D5" s="6"/>
    </row>
    <row r="6" ht="15.75" customHeight="1">
      <c r="B6" s="7"/>
      <c r="C6" s="7"/>
    </row>
    <row r="7" ht="15.75" customHeight="1">
      <c r="B7" s="7" t="s">
        <v>37</v>
      </c>
      <c r="C7" s="7">
        <v>0.58</v>
      </c>
    </row>
    <row r="8" ht="15.75" customHeight="1">
      <c r="B8" s="12" t="s">
        <v>38</v>
      </c>
      <c r="C8" s="12">
        <v>15.0</v>
      </c>
    </row>
    <row r="9" ht="15.75" customHeight="1">
      <c r="B9" s="12" t="s">
        <v>39</v>
      </c>
      <c r="C9" s="12">
        <f>C7*C8</f>
        <v>8.7</v>
      </c>
    </row>
    <row r="10" ht="15.75" customHeight="1">
      <c r="B10" s="12" t="s">
        <v>40</v>
      </c>
      <c r="C10" s="6">
        <f>C9+C5</f>
        <v>32.7</v>
      </c>
    </row>
    <row r="11" ht="15.75" customHeight="1">
      <c r="B11" s="12" t="s">
        <v>41</v>
      </c>
      <c r="C11" s="12">
        <v>10.0</v>
      </c>
    </row>
    <row r="12" ht="15.75" customHeight="1">
      <c r="B12" s="12" t="s">
        <v>42</v>
      </c>
      <c r="C12" s="29">
        <f>C10/C11</f>
        <v>3.27</v>
      </c>
    </row>
    <row r="13" ht="15.75" customHeight="1"/>
    <row r="14" ht="15.75" customHeight="1">
      <c r="B14" s="12" t="s">
        <v>43</v>
      </c>
      <c r="C14" s="12">
        <v>6.0</v>
      </c>
    </row>
    <row r="15" ht="15.75" customHeight="1">
      <c r="B15" s="12" t="s">
        <v>44</v>
      </c>
      <c r="C15" s="30">
        <f>C12/C14</f>
        <v>0.545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14.38"/>
  </cols>
  <sheetData>
    <row r="1" ht="15.75" customHeight="1">
      <c r="B1" s="5"/>
    </row>
    <row r="2" ht="15.75" customHeight="1">
      <c r="A2" s="5" t="s">
        <v>45</v>
      </c>
      <c r="B2" s="5"/>
    </row>
    <row r="3" ht="15.75" customHeight="1">
      <c r="B3" s="5" t="s">
        <v>46</v>
      </c>
      <c r="D3" s="6">
        <f>Ingredients!E13</f>
        <v>0.5623208333</v>
      </c>
    </row>
    <row r="4" ht="15.75" customHeight="1">
      <c r="B4" s="7" t="s">
        <v>47</v>
      </c>
      <c r="D4" s="6">
        <f>'Bakers cost'!C22</f>
        <v>0.1666666667</v>
      </c>
    </row>
    <row r="5" ht="15.75" customHeight="1">
      <c r="B5" s="5" t="s">
        <v>48</v>
      </c>
      <c r="D5" s="6">
        <f>Service!C10</f>
        <v>0.29</v>
      </c>
    </row>
    <row r="6" ht="15.75" customHeight="1">
      <c r="B6" s="7" t="s">
        <v>49</v>
      </c>
      <c r="D6" s="6">
        <f>Distribution!C15</f>
        <v>0.545</v>
      </c>
    </row>
    <row r="7" ht="15.75" customHeight="1">
      <c r="B7" s="5" t="s">
        <v>50</v>
      </c>
      <c r="D7" s="26">
        <v>0.0</v>
      </c>
    </row>
    <row r="8" ht="15.75" customHeight="1">
      <c r="I8" s="30"/>
    </row>
    <row r="9" ht="15.75" customHeight="1">
      <c r="A9" s="31" t="s">
        <v>51</v>
      </c>
      <c r="B9" s="1"/>
      <c r="C9" s="32">
        <f>sum(D3:D6)</f>
        <v>1.5639875</v>
      </c>
    </row>
    <row r="10" ht="15.75" customHeight="1">
      <c r="I10" s="30"/>
    </row>
    <row r="11" ht="15.75" customHeight="1">
      <c r="A11" s="5" t="s">
        <v>52</v>
      </c>
    </row>
    <row r="12" ht="15.75" customHeight="1">
      <c r="B12" s="5" t="s">
        <v>53</v>
      </c>
      <c r="D12" s="7">
        <v>340.0</v>
      </c>
    </row>
    <row r="13" ht="15.75" customHeight="1">
      <c r="B13" s="5" t="s">
        <v>54</v>
      </c>
      <c r="D13" s="5">
        <v>0.0</v>
      </c>
    </row>
    <row r="14" ht="15.75" customHeight="1">
      <c r="B14" s="5" t="s">
        <v>55</v>
      </c>
      <c r="D14" s="7">
        <v>100.0</v>
      </c>
    </row>
    <row r="15" ht="15.75" customHeight="1">
      <c r="B15" s="5" t="s">
        <v>56</v>
      </c>
      <c r="D15" s="5">
        <v>86.11</v>
      </c>
    </row>
    <row r="16" ht="15.75" customHeight="1">
      <c r="B16" s="5" t="s">
        <v>57</v>
      </c>
      <c r="D16" s="7">
        <v>18.0</v>
      </c>
    </row>
    <row r="17" ht="15.75" customHeight="1">
      <c r="B17" s="5" t="s">
        <v>58</v>
      </c>
      <c r="D17" s="5">
        <v>10.0</v>
      </c>
    </row>
    <row r="18" ht="15.75" customHeight="1">
      <c r="B18" s="7" t="s">
        <v>59</v>
      </c>
      <c r="D18" s="7">
        <v>51.0</v>
      </c>
    </row>
    <row r="19" ht="15.75" customHeight="1">
      <c r="B19" s="7" t="s">
        <v>32</v>
      </c>
      <c r="D19" s="7">
        <v>10.0</v>
      </c>
    </row>
    <row r="20" ht="15.75" customHeight="1">
      <c r="B20" s="5"/>
      <c r="D20" s="5"/>
    </row>
    <row r="21" ht="15.75" customHeight="1"/>
    <row r="22" ht="15.75" customHeight="1">
      <c r="A22" s="31" t="s">
        <v>60</v>
      </c>
      <c r="B22" s="1"/>
      <c r="C22" s="1">
        <f>sum(D12:D20)</f>
        <v>615.11</v>
      </c>
    </row>
    <row r="23" ht="15.75" customHeight="1">
      <c r="A23" s="5"/>
    </row>
    <row r="24" ht="15.75" customHeight="1">
      <c r="A24" s="5" t="s">
        <v>61</v>
      </c>
      <c r="C24" s="7">
        <v>1248.0</v>
      </c>
    </row>
    <row r="25" ht="15.75" customHeight="1">
      <c r="A25" s="5" t="s">
        <v>62</v>
      </c>
      <c r="C25" s="6">
        <f>C22/C24</f>
        <v>0.4928766026</v>
      </c>
    </row>
    <row r="26" ht="15.75" customHeight="1"/>
    <row r="27" ht="15.75" customHeight="1">
      <c r="A27" s="31" t="s">
        <v>63</v>
      </c>
      <c r="B27" s="1"/>
      <c r="C27" s="1"/>
      <c r="D27" s="32">
        <f>C25+C9</f>
        <v>2.056864103</v>
      </c>
    </row>
    <row r="28" ht="15.75" customHeight="1">
      <c r="A28" s="5"/>
      <c r="E28" s="6"/>
    </row>
    <row r="29" ht="15.75" customHeight="1">
      <c r="A29" s="5"/>
      <c r="B29" s="5" t="s">
        <v>64</v>
      </c>
      <c r="D29" s="6">
        <f>(D27/100)*70</f>
        <v>1.439804872</v>
      </c>
    </row>
    <row r="30" ht="15.75" customHeight="1">
      <c r="A30" s="5"/>
      <c r="D30" s="6"/>
    </row>
    <row r="31" ht="15.75" customHeight="1">
      <c r="A31" s="31" t="s">
        <v>65</v>
      </c>
      <c r="B31" s="1"/>
      <c r="C31" s="1"/>
      <c r="D31" s="32">
        <f>D29+D27</f>
        <v>3.496668974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14.38"/>
  </cols>
  <sheetData>
    <row r="1" ht="15.75" customHeight="1"/>
    <row r="2" ht="15.75" customHeight="1">
      <c r="B2" s="5" t="s">
        <v>66</v>
      </c>
    </row>
    <row r="3" ht="15.75" customHeight="1"/>
    <row r="4" ht="15.75" customHeight="1">
      <c r="B4" s="7" t="s">
        <v>67</v>
      </c>
      <c r="D4" s="26">
        <v>40.0</v>
      </c>
    </row>
    <row r="5" ht="15.75" customHeight="1">
      <c r="B5" s="5" t="s">
        <v>68</v>
      </c>
      <c r="D5" s="6">
        <v>6.0</v>
      </c>
    </row>
    <row r="6" ht="15.75" customHeight="1">
      <c r="B6" s="5"/>
      <c r="D6" s="6"/>
    </row>
    <row r="7" ht="15.75" customHeight="1">
      <c r="B7" s="33" t="s">
        <v>69</v>
      </c>
      <c r="C7" s="20"/>
      <c r="D7" s="24">
        <f>D4/D5</f>
        <v>6.666666667</v>
      </c>
    </row>
    <row r="8" ht="15.75" customHeight="1">
      <c r="B8" s="20" t="s">
        <v>70</v>
      </c>
      <c r="C8" s="21"/>
      <c r="D8" s="24">
        <f>D7/60</f>
        <v>0.1111111111</v>
      </c>
    </row>
    <row r="9" ht="15.75" customHeight="1">
      <c r="D9" s="6"/>
    </row>
    <row r="10" ht="15.75" customHeight="1">
      <c r="B10" s="5" t="s">
        <v>71</v>
      </c>
      <c r="D10" s="6">
        <v>35.0</v>
      </c>
    </row>
    <row r="11" ht="15.75" customHeight="1">
      <c r="D11" s="6"/>
    </row>
    <row r="12" ht="15.75" customHeight="1">
      <c r="B12" s="20" t="s">
        <v>72</v>
      </c>
      <c r="C12" s="21"/>
      <c r="D12" s="24">
        <f>D10*D8</f>
        <v>3.888888889</v>
      </c>
    </row>
    <row r="13" ht="15.75" customHeight="1">
      <c r="D13" s="6"/>
    </row>
    <row r="14" ht="15.75" customHeight="1">
      <c r="B14" s="5" t="s">
        <v>73</v>
      </c>
      <c r="D14" s="26">
        <v>0.0</v>
      </c>
    </row>
    <row r="15" ht="15.75" customHeight="1">
      <c r="D15" s="6"/>
    </row>
    <row r="16" ht="15.75" customHeight="1">
      <c r="B16" s="33" t="s">
        <v>74</v>
      </c>
      <c r="C16" s="21"/>
      <c r="D16" s="24" t="str">
        <f>D12/D14</f>
        <v>#DIV/0!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